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 OPERATIONS DIVISION\EPA POLLUTION MONITORING WEBSITE PUBLISHING DATA (HW2006-1442-45)\2026\Monthly\September 2026\"/>
    </mc:Choice>
  </mc:AlternateContent>
  <xr:revisionPtr revIDLastSave="0" documentId="13_ncr:1_{6A84D880-56DE-4E2F-BD80-144D2AD399C3}" xr6:coauthVersionLast="47" xr6:coauthVersionMax="47" xr10:uidLastSave="{00000000-0000-0000-0000-000000000000}"/>
  <bookViews>
    <workbookView xWindow="28680" yWindow="-120" windowWidth="29040" windowHeight="15720" xr2:uid="{5E20F45E-CF8D-4167-8D3D-02CF802E8248}"/>
  </bookViews>
  <sheets>
    <sheet name="Raymond Terrace" sheetId="1" r:id="rId1"/>
  </sheets>
  <definedNames>
    <definedName name="HWA">"HWA logo"</definedName>
    <definedName name="_xlnm.Print_Area" localSheetId="0">'Raymond Terrace'!$A$1:$R$55</definedName>
    <definedName name="Z_12CCF70C_3530_4E86_87D6_FD908448FC28_.wvu.PrintArea" localSheetId="0" hidden="1">'Raymond Terrace'!$A$1:$R$41</definedName>
    <definedName name="Z_8BFE4C2F_30A3_490D_8457_2FD78A836C72_.wvu.PrintArea" localSheetId="0" hidden="1">'Raymond Terrace'!$A$1:$R$41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O54" i="1" l="1"/>
  <c r="Q23" i="1"/>
  <c r="P23" i="1"/>
  <c r="P22" i="1"/>
  <c r="Q22" i="1" s="1"/>
  <c r="P15" i="1"/>
  <c r="Q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awebb</author>
  </authors>
  <commentList>
    <comment ref="E48" authorId="0" shapeId="0" xr:uid="{4FBE30E5-AB73-4BD5-B63E-ED289BE4DCAF}">
      <text>
        <r>
          <rPr>
            <b/>
            <sz val="9"/>
            <color indexed="81"/>
            <rFont val="Tahoma"/>
            <family val="2"/>
          </rPr>
          <t>awebb:</t>
        </r>
        <r>
          <rPr>
            <sz val="9"/>
            <color indexed="81"/>
            <rFont val="Tahoma"/>
            <family val="2"/>
          </rPr>
          <t xml:space="preserve">
Last row of flow table</t>
        </r>
      </text>
    </comment>
  </commentList>
</comments>
</file>

<file path=xl/sharedStrings.xml><?xml version="1.0" encoding="utf-8"?>
<sst xmlns="http://schemas.openxmlformats.org/spreadsheetml/2006/main" count="316" uniqueCount="84">
  <si>
    <t>RAYMOND TERRACE WASTEWATER TREATMENT WORKS - MONTHLY POLLUTION MONITORING SUMMARY - SEPTEMBER 2026</t>
  </si>
  <si>
    <t>Environment Protection Licence No. 217</t>
  </si>
  <si>
    <t>Licensee</t>
  </si>
  <si>
    <t>Hunter Water Corporation</t>
  </si>
  <si>
    <t>Date Obtained: 6 October 2026</t>
  </si>
  <si>
    <t>36 Honeysuckle Drive</t>
  </si>
  <si>
    <t>Date Published: 22 October 2026</t>
  </si>
  <si>
    <t>NEWCASTLE WEST NSW 2302</t>
  </si>
  <si>
    <t>QUALITY MONITORING</t>
  </si>
  <si>
    <t>EPA Id. No. 2</t>
  </si>
  <si>
    <t>Site Description - At the discharge point at UV Disinfection</t>
  </si>
  <si>
    <t>Site Code 5DE1500</t>
  </si>
  <si>
    <t>No. of times measured during the month for licence reporting</t>
  </si>
  <si>
    <t>Monthly Summary</t>
  </si>
  <si>
    <t>1 September 2026 to 30 September 2026</t>
  </si>
  <si>
    <t>Unit of</t>
  </si>
  <si>
    <t>Sampling</t>
  </si>
  <si>
    <t>Mean</t>
  </si>
  <si>
    <t>Median</t>
  </si>
  <si>
    <t xml:space="preserve">3DGM </t>
  </si>
  <si>
    <t>3DGM</t>
  </si>
  <si>
    <t>100%ile</t>
  </si>
  <si>
    <t>Within</t>
  </si>
  <si>
    <t>Pollutant</t>
  </si>
  <si>
    <t>Measurement</t>
  </si>
  <si>
    <t>Frequency</t>
  </si>
  <si>
    <t>Minimum</t>
  </si>
  <si>
    <t>Value</t>
  </si>
  <si>
    <t>Maximum</t>
  </si>
  <si>
    <t>Limit</t>
  </si>
  <si>
    <t>Actual</t>
  </si>
  <si>
    <t>Limits</t>
  </si>
  <si>
    <t>Biochemical Oxygen Demand</t>
  </si>
  <si>
    <t>BOD</t>
  </si>
  <si>
    <t>milligrams per litre</t>
  </si>
  <si>
    <t>(mg/L)</t>
  </si>
  <si>
    <t>Weekly</t>
  </si>
  <si>
    <t>WEEKLY</t>
  </si>
  <si>
    <t>&lt;2</t>
  </si>
  <si>
    <t>N/A</t>
  </si>
  <si>
    <t>Faecal Coliforms</t>
  </si>
  <si>
    <t>FC Hdn</t>
  </si>
  <si>
    <t>colony forming units per 100 mL</t>
  </si>
  <si>
    <t>CFU/100mL</t>
  </si>
  <si>
    <t>~10</t>
  </si>
  <si>
    <t>Nitrogen (ammonia)</t>
  </si>
  <si>
    <t>Ammonia</t>
  </si>
  <si>
    <t>&lt;0.05</t>
  </si>
  <si>
    <t>Nitrate + Nitrite (oxidised nitrogen)</t>
  </si>
  <si>
    <t>TON</t>
  </si>
  <si>
    <t>Nitrogen (total)</t>
  </si>
  <si>
    <t>Total N</t>
  </si>
  <si>
    <t>Oil and Grease</t>
  </si>
  <si>
    <t>Grease</t>
  </si>
  <si>
    <t>Fortnightly</t>
  </si>
  <si>
    <t>FORTNIGHTLY</t>
  </si>
  <si>
    <t>Phosphorus (total)</t>
  </si>
  <si>
    <t>TP</t>
  </si>
  <si>
    <t>Total Suspended Solids</t>
  </si>
  <si>
    <t>TSS</t>
  </si>
  <si>
    <t>pH</t>
  </si>
  <si>
    <t>6.5 - 8.5</t>
  </si>
  <si>
    <t>EPA Id. No. 1</t>
  </si>
  <si>
    <t>Site Description - At the discharge from the No.2 Maturation Pond</t>
  </si>
  <si>
    <t>Site Code 5OV1500</t>
  </si>
  <si>
    <t>Daily during any Discharge</t>
  </si>
  <si>
    <t>-</t>
  </si>
  <si>
    <t>* No samples were collected as no discharge occurred during the month</t>
  </si>
  <si>
    <t>Note: For pollutants with less than four samples measured during the monthly period see below for interpretation of summary tables:
One required sample for licence reporting: Min, Mean, Median and Max values are all the exact data point
Two required samples for licence reporting: Min and Max values are the two exact data points
Three required samples for licence reporting: Min, Median and Max values are the three exact data points</t>
  </si>
  <si>
    <t>VOLUME MONITORING</t>
  </si>
  <si>
    <t>Monitoring Point</t>
  </si>
  <si>
    <t>Flow Column</t>
  </si>
  <si>
    <t>No. of times measured during the month</t>
  </si>
  <si>
    <t xml:space="preserve">Minimum </t>
  </si>
  <si>
    <t>Volume</t>
  </si>
  <si>
    <t>Within 
Limits</t>
  </si>
  <si>
    <t>Point 1 - At the discharge from the No.2 Maturation Pond</t>
  </si>
  <si>
    <t>kilolitres per day</t>
  </si>
  <si>
    <t>Continuous</t>
  </si>
  <si>
    <t>Point 2 - At the discharge point at UV Disinfection</t>
  </si>
  <si>
    <t>Chlorophyll 'a'</t>
  </si>
  <si>
    <t>Point 3 - Effluent Utilisation Pump</t>
  </si>
  <si>
    <t>Point 4 - Pump Discharges from Dam to Williams River</t>
  </si>
  <si>
    <t>Point 5 - Overflow Drain to Williams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</si>
</sst>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C09]dd\-mmmm\-yyyy;@"/>
    <numFmt numFmtId="165" formatCode="0.0"/>
    <numFmt numFmtId="166" formatCode="0.00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15" fontId="0" fillId="0" borderId="0" xfId="1" applyNumberFormat="1" applyFont="1" applyAlignment="1">
      <alignment horizontal="left"/>
    </xf>
    <xf numFmtId="15" fontId="1" fillId="2" borderId="0" xfId="1" applyNumberFormat="1" applyFill="1" applyAlignment="1">
      <alignment horizontal="left"/>
    </xf>
    <xf numFmtId="15" fontId="1" fillId="0" borderId="0" xfId="1" applyNumberFormat="1" applyAlignment="1">
      <alignment horizontal="left"/>
    </xf>
    <xf numFmtId="164" fontId="1" fillId="0" borderId="0" xfId="1" applyNumberFormat="1" applyAlignment="1">
      <alignment horizontal="left"/>
    </xf>
    <xf numFmtId="0" fontId="5" fillId="0" borderId="0" xfId="1" applyFont="1"/>
    <xf numFmtId="0" fontId="6" fillId="3" borderId="1" xfId="1" applyFont="1" applyFill="1" applyBorder="1" applyAlignment="1">
      <alignment horizontal="center"/>
    </xf>
    <xf numFmtId="0" fontId="6" fillId="3" borderId="1" xfId="1" applyFont="1" applyFill="1" applyBorder="1"/>
    <xf numFmtId="0" fontId="6" fillId="3" borderId="2" xfId="1" applyFont="1" applyFill="1" applyBorder="1"/>
    <xf numFmtId="0" fontId="7" fillId="3" borderId="2" xfId="1" applyFont="1" applyFill="1" applyBorder="1"/>
    <xf numFmtId="0" fontId="6" fillId="3" borderId="2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3" borderId="0" xfId="1" applyFont="1" applyFill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6" fillId="3" borderId="6" xfId="1" applyFont="1" applyFill="1" applyBorder="1" applyAlignment="1">
      <alignment horizontal="center"/>
    </xf>
    <xf numFmtId="0" fontId="1" fillId="0" borderId="6" xfId="1" applyBorder="1" applyAlignment="1">
      <alignment horizontal="center" wrapText="1"/>
    </xf>
    <xf numFmtId="0" fontId="6" fillId="3" borderId="7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7" fillId="3" borderId="8" xfId="1" applyFont="1" applyFill="1" applyBorder="1" applyAlignment="1">
      <alignment horizontal="center"/>
    </xf>
    <xf numFmtId="0" fontId="6" fillId="3" borderId="9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1" fillId="0" borderId="10" xfId="1" applyBorder="1" applyAlignment="1">
      <alignment horizontal="center" wrapText="1"/>
    </xf>
    <xf numFmtId="0" fontId="1" fillId="0" borderId="3" xfId="1" applyBorder="1"/>
    <xf numFmtId="0" fontId="1" fillId="0" borderId="11" xfId="1" applyBorder="1" applyAlignment="1">
      <alignment horizontal="left"/>
    </xf>
    <xf numFmtId="0" fontId="1" fillId="0" borderId="11" xfId="1" applyBorder="1" applyAlignment="1">
      <alignment horizontal="center" vertical="center"/>
    </xf>
    <xf numFmtId="0" fontId="1" fillId="0" borderId="11" xfId="1" applyBorder="1" applyAlignment="1">
      <alignment horizontal="center"/>
    </xf>
    <xf numFmtId="1" fontId="1" fillId="0" borderId="11" xfId="2" applyNumberFormat="1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0" xfId="1" applyAlignment="1">
      <alignment horizontal="center" vertical="center"/>
    </xf>
    <xf numFmtId="1" fontId="1" fillId="4" borderId="0" xfId="1" applyNumberFormat="1" applyFill="1" applyAlignment="1">
      <alignment horizontal="center"/>
    </xf>
    <xf numFmtId="1" fontId="0" fillId="0" borderId="11" xfId="2" applyNumberFormat="1" applyFont="1" applyBorder="1" applyAlignment="1">
      <alignment horizontal="center" vertical="center"/>
    </xf>
    <xf numFmtId="1" fontId="1" fillId="0" borderId="0" xfId="1" applyNumberFormat="1" applyAlignment="1">
      <alignment horizontal="center"/>
    </xf>
    <xf numFmtId="2" fontId="1" fillId="0" borderId="11" xfId="2" applyNumberFormat="1" applyBorder="1" applyAlignment="1">
      <alignment horizontal="center" vertical="center"/>
    </xf>
    <xf numFmtId="2" fontId="1" fillId="0" borderId="0" xfId="1" applyNumberFormat="1" applyAlignment="1">
      <alignment horizontal="center"/>
    </xf>
    <xf numFmtId="165" fontId="1" fillId="0" borderId="11" xfId="2" applyNumberForma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4" borderId="11" xfId="1" applyFill="1" applyBorder="1" applyAlignment="1">
      <alignment horizontal="left"/>
    </xf>
    <xf numFmtId="165" fontId="1" fillId="5" borderId="12" xfId="1" applyNumberFormat="1" applyFill="1" applyBorder="1" applyAlignment="1">
      <alignment horizontal="center" vertical="center"/>
    </xf>
    <xf numFmtId="166" fontId="1" fillId="5" borderId="12" xfId="1" applyNumberFormat="1" applyFill="1" applyBorder="1" applyAlignment="1">
      <alignment horizontal="center" vertical="center"/>
    </xf>
    <xf numFmtId="0" fontId="1" fillId="2" borderId="0" xfId="1" applyFill="1"/>
    <xf numFmtId="0" fontId="7" fillId="3" borderId="9" xfId="1" applyFont="1" applyFill="1" applyBorder="1"/>
    <xf numFmtId="0" fontId="6" fillId="3" borderId="8" xfId="1" applyFont="1" applyFill="1" applyBorder="1" applyAlignment="1">
      <alignment horizontal="center"/>
    </xf>
    <xf numFmtId="0" fontId="1" fillId="0" borderId="11" xfId="2" applyBorder="1" applyAlignment="1">
      <alignment horizontal="center"/>
    </xf>
    <xf numFmtId="165" fontId="1" fillId="0" borderId="11" xfId="1" applyNumberFormat="1" applyBorder="1" applyAlignment="1">
      <alignment horizontal="center" vertical="center"/>
    </xf>
    <xf numFmtId="0" fontId="1" fillId="0" borderId="0" xfId="1" applyAlignment="1">
      <alignment horizontal="left"/>
    </xf>
    <xf numFmtId="0" fontId="1" fillId="0" borderId="0" xfId="1" applyAlignment="1">
      <alignment horizontal="left" vertical="top" wrapText="1"/>
    </xf>
    <xf numFmtId="0" fontId="1" fillId="6" borderId="0" xfId="1" applyFill="1" applyAlignment="1">
      <alignment horizontal="center"/>
    </xf>
    <xf numFmtId="0" fontId="1" fillId="0" borderId="0" xfId="1" quotePrefix="1" applyAlignment="1">
      <alignment horizontal="center" vertical="center"/>
    </xf>
    <xf numFmtId="0" fontId="6" fillId="3" borderId="3" xfId="1" applyFont="1" applyFill="1" applyBorder="1" applyAlignment="1">
      <alignment horizontal="center"/>
    </xf>
    <xf numFmtId="0" fontId="6" fillId="3" borderId="0" xfId="1" applyFont="1" applyFill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3" borderId="3" xfId="1" applyFont="1" applyFill="1" applyBorder="1" applyAlignment="1">
      <alignment horizontal="center" wrapText="1"/>
    </xf>
    <xf numFmtId="0" fontId="6" fillId="3" borderId="13" xfId="1" applyFont="1" applyFill="1" applyBorder="1" applyAlignment="1">
      <alignment horizontal="center" wrapText="1"/>
    </xf>
    <xf numFmtId="0" fontId="6" fillId="3" borderId="11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1" fillId="0" borderId="12" xfId="1" applyBorder="1" applyAlignment="1">
      <alignment vertical="center"/>
    </xf>
    <xf numFmtId="0" fontId="1" fillId="0" borderId="14" xfId="1" applyBorder="1" applyAlignment="1">
      <alignment vertical="center" wrapText="1"/>
    </xf>
    <xf numFmtId="0" fontId="1" fillId="0" borderId="15" xfId="1" applyBorder="1" applyAlignment="1">
      <alignment vertical="center" wrapText="1"/>
    </xf>
    <xf numFmtId="0" fontId="1" fillId="6" borderId="11" xfId="1" applyFill="1" applyBorder="1" applyAlignment="1">
      <alignment horizontal="center" vertical="center"/>
    </xf>
    <xf numFmtId="0" fontId="1" fillId="6" borderId="4" xfId="3" applyFill="1" applyBorder="1" applyAlignment="1">
      <alignment horizontal="center"/>
    </xf>
    <xf numFmtId="0" fontId="1" fillId="0" borderId="12" xfId="2" applyBorder="1" applyAlignment="1">
      <alignment horizontal="center" vertical="center"/>
    </xf>
    <xf numFmtId="0" fontId="1" fillId="0" borderId="15" xfId="2" applyBorder="1" applyAlignment="1">
      <alignment horizontal="center" vertical="center"/>
    </xf>
    <xf numFmtId="3" fontId="1" fillId="0" borderId="11" xfId="4" applyNumberFormat="1" applyFont="1" applyFill="1" applyBorder="1" applyAlignment="1">
      <alignment horizontal="center" vertical="center"/>
    </xf>
    <xf numFmtId="3" fontId="1" fillId="0" borderId="11" xfId="1" applyNumberFormat="1" applyBorder="1" applyAlignment="1">
      <alignment horizontal="center" vertical="center"/>
    </xf>
    <xf numFmtId="3" fontId="1" fillId="0" borderId="0" xfId="1" applyNumberFormat="1"/>
  </cellXfs>
  <cellStyles count="5">
    <cellStyle name="Comma 2 2" xfId="4" xr:uid="{C83919A3-DAD9-4E43-8957-64FEB8C0801F}"/>
    <cellStyle name="Normal" xfId="0" builtinId="0"/>
    <cellStyle name="Normal 10" xfId="1" xr:uid="{EA765795-4BB8-434C-A7A7-702F751D9C95}"/>
    <cellStyle name="Normal 102" xfId="2" xr:uid="{5A41EDAC-D7C2-4F02-9B32-C4C82107F2D4}"/>
    <cellStyle name="Normal 114" xfId="3" xr:uid="{CCDE99D1-786F-46A6-9CA6-CE8828E4B63C}"/>
  </cellStyles>
  <dxfs count="8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0</xdr:row>
      <xdr:rowOff>38100</xdr:rowOff>
    </xdr:from>
    <xdr:ext cx="1162050" cy="1171575"/>
    <xdr:pic>
      <xdr:nvPicPr>
        <xdr:cNvPr id="2" name="Picture 2">
          <a:extLst>
            <a:ext uri="{FF2B5EF4-FFF2-40B4-BE49-F238E27FC236}">
              <a16:creationId xmlns:a16="http://schemas.microsoft.com/office/drawing/2014/main" id="{87D175F3-FA1C-40D9-9855-98BE0F1DA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" y="38100"/>
          <a:ext cx="11620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E02E-084A-4C94-97B7-7AEC6224408C}">
  <dimension ref="A1:AP356"/>
  <sheetViews>
    <sheetView tabSelected="1" zoomScale="80" zoomScaleNormal="80" zoomScaleSheetLayoutView="100" workbookViewId="0">
      <selection activeCell="F6" sqref="F6"/>
    </sheetView>
  </sheetViews>
  <sheetFormatPr defaultColWidth="9.21875" defaultRowHeight="13.2" x14ac:dyDescent="0.25"/>
  <cols>
    <col min="1" max="1" width="33.5546875" style="1" customWidth="1"/>
    <col min="2" max="2" width="28.5546875" style="1" hidden="1" customWidth="1"/>
    <col min="3" max="3" width="28.5546875" style="1" customWidth="1"/>
    <col min="4" max="5" width="28.5546875" style="1" hidden="1" customWidth="1"/>
    <col min="6" max="6" width="28.21875" style="1" customWidth="1"/>
    <col min="7" max="7" width="20.21875" style="1" hidden="1" customWidth="1"/>
    <col min="8" max="8" width="23.77734375" style="1" customWidth="1"/>
    <col min="9" max="9" width="13.77734375" style="1" customWidth="1"/>
    <col min="10" max="10" width="12.21875" style="1" customWidth="1"/>
    <col min="11" max="12" width="13.77734375" style="1" customWidth="1"/>
    <col min="13" max="13" width="9.77734375" style="1" customWidth="1"/>
    <col min="14" max="14" width="10.21875" style="1" customWidth="1"/>
    <col min="15" max="16" width="11.21875" style="1" customWidth="1"/>
    <col min="17" max="17" width="13.44140625" style="1" customWidth="1"/>
    <col min="18" max="16384" width="9.21875" style="1"/>
  </cols>
  <sheetData>
    <row r="1" spans="1:42" ht="17.399999999999999" x14ac:dyDescent="0.3">
      <c r="C1" s="2" t="s">
        <v>0</v>
      </c>
      <c r="D1" s="2"/>
      <c r="E1" s="2"/>
    </row>
    <row r="2" spans="1:42" ht="17.399999999999999" x14ac:dyDescent="0.3">
      <c r="A2" s="2"/>
      <c r="B2" s="2"/>
    </row>
    <row r="3" spans="1:42" ht="15" x14ac:dyDescent="0.25">
      <c r="C3" s="3" t="s">
        <v>1</v>
      </c>
      <c r="D3" s="3"/>
      <c r="E3" s="3"/>
      <c r="K3" s="4" t="s">
        <v>2</v>
      </c>
      <c r="L3" s="1" t="s">
        <v>3</v>
      </c>
    </row>
    <row r="4" spans="1:42" ht="14.4" x14ac:dyDescent="0.3">
      <c r="C4" s="5" t="s">
        <v>4</v>
      </c>
      <c r="D4" s="6"/>
      <c r="E4" s="7"/>
      <c r="F4" s="8"/>
      <c r="L4" s="1" t="s">
        <v>5</v>
      </c>
    </row>
    <row r="5" spans="1:42" x14ac:dyDescent="0.25">
      <c r="C5" s="1" t="s">
        <v>6</v>
      </c>
      <c r="L5" s="1" t="s">
        <v>7</v>
      </c>
    </row>
    <row r="8" spans="1:42" ht="15.6" x14ac:dyDescent="0.3">
      <c r="A8" s="9" t="s">
        <v>8</v>
      </c>
      <c r="B8" s="9"/>
    </row>
    <row r="9" spans="1:42" x14ac:dyDescent="0.25">
      <c r="A9" s="10" t="s">
        <v>9</v>
      </c>
      <c r="B9" s="10"/>
      <c r="C9" s="11" t="s">
        <v>10</v>
      </c>
      <c r="D9" s="12"/>
      <c r="E9" s="12"/>
      <c r="F9" s="13"/>
      <c r="G9" s="13"/>
      <c r="H9" s="13"/>
      <c r="I9" s="13"/>
      <c r="J9" s="13"/>
      <c r="K9" s="14"/>
      <c r="L9" s="14"/>
      <c r="M9" s="14"/>
      <c r="N9" s="14"/>
      <c r="O9" s="14"/>
      <c r="P9" s="14"/>
      <c r="Q9" s="13"/>
      <c r="R9" s="15"/>
      <c r="S9" s="16"/>
      <c r="T9" s="16"/>
    </row>
    <row r="10" spans="1:42" s="16" customFormat="1" x14ac:dyDescent="0.25">
      <c r="A10" s="17" t="s">
        <v>11</v>
      </c>
      <c r="B10" s="17"/>
      <c r="C10" s="17"/>
      <c r="D10" s="18"/>
      <c r="E10" s="18"/>
      <c r="F10" s="18"/>
      <c r="G10" s="18"/>
      <c r="H10" s="18"/>
      <c r="I10" s="18"/>
      <c r="J10" s="18"/>
      <c r="K10" s="19"/>
      <c r="L10" s="19"/>
      <c r="M10" s="19"/>
      <c r="N10" s="19"/>
      <c r="O10" s="19"/>
      <c r="P10" s="19"/>
      <c r="Q10" s="19"/>
      <c r="R10" s="15"/>
      <c r="AP10" s="1"/>
    </row>
    <row r="11" spans="1:42" s="16" customFormat="1" x14ac:dyDescent="0.25">
      <c r="A11" s="10"/>
      <c r="B11" s="10"/>
      <c r="C11" s="20"/>
      <c r="D11" s="20"/>
      <c r="E11" s="20"/>
      <c r="F11" s="20"/>
      <c r="G11" s="20"/>
      <c r="H11" s="21" t="s">
        <v>12</v>
      </c>
      <c r="I11" s="22" t="s">
        <v>13</v>
      </c>
      <c r="J11" s="23"/>
      <c r="K11" s="23"/>
      <c r="L11" s="24"/>
      <c r="M11" s="24"/>
      <c r="N11" s="24"/>
      <c r="O11" s="24"/>
      <c r="P11" s="24"/>
      <c r="Q11" s="24"/>
      <c r="R11" s="15"/>
      <c r="AP11" s="1"/>
    </row>
    <row r="12" spans="1:42" s="16" customFormat="1" x14ac:dyDescent="0.25">
      <c r="A12" s="17"/>
      <c r="B12" s="17"/>
      <c r="C12" s="25"/>
      <c r="D12" s="25"/>
      <c r="E12" s="25"/>
      <c r="F12" s="25"/>
      <c r="G12" s="25"/>
      <c r="H12" s="26"/>
      <c r="I12" s="27" t="s">
        <v>14</v>
      </c>
      <c r="J12" s="28"/>
      <c r="K12" s="28"/>
      <c r="L12" s="29"/>
      <c r="M12" s="29"/>
      <c r="N12" s="29"/>
      <c r="O12" s="29"/>
      <c r="P12" s="29"/>
      <c r="Q12" s="30"/>
      <c r="R12" s="15"/>
      <c r="AP12" s="1"/>
    </row>
    <row r="13" spans="1:42" s="16" customFormat="1" ht="12.75" customHeight="1" x14ac:dyDescent="0.25">
      <c r="A13" s="17"/>
      <c r="B13" s="17"/>
      <c r="C13" s="25" t="s">
        <v>15</v>
      </c>
      <c r="D13" s="17"/>
      <c r="E13" s="17"/>
      <c r="F13" s="17" t="s">
        <v>16</v>
      </c>
      <c r="G13" s="17"/>
      <c r="H13" s="26"/>
      <c r="I13" s="20"/>
      <c r="J13" s="31" t="s">
        <v>17</v>
      </c>
      <c r="K13" s="10" t="s">
        <v>18</v>
      </c>
      <c r="L13" s="20"/>
      <c r="M13" s="10" t="s">
        <v>19</v>
      </c>
      <c r="N13" s="10" t="s">
        <v>20</v>
      </c>
      <c r="O13" s="10" t="s">
        <v>21</v>
      </c>
      <c r="P13" s="10" t="s">
        <v>21</v>
      </c>
      <c r="Q13" s="10" t="s">
        <v>22</v>
      </c>
      <c r="R13" s="15"/>
      <c r="AP13" s="1"/>
    </row>
    <row r="14" spans="1:42" s="16" customFormat="1" x14ac:dyDescent="0.25">
      <c r="A14" s="32" t="s">
        <v>23</v>
      </c>
      <c r="B14" s="32"/>
      <c r="C14" s="33" t="s">
        <v>24</v>
      </c>
      <c r="D14" s="32"/>
      <c r="E14" s="32"/>
      <c r="F14" s="32" t="s">
        <v>25</v>
      </c>
      <c r="G14" s="32"/>
      <c r="H14" s="34"/>
      <c r="I14" s="33" t="s">
        <v>26</v>
      </c>
      <c r="J14" s="33" t="s">
        <v>27</v>
      </c>
      <c r="K14" s="33" t="s">
        <v>27</v>
      </c>
      <c r="L14" s="33" t="s">
        <v>28</v>
      </c>
      <c r="M14" s="32" t="s">
        <v>29</v>
      </c>
      <c r="N14" s="32" t="s">
        <v>30</v>
      </c>
      <c r="O14" s="32" t="s">
        <v>29</v>
      </c>
      <c r="P14" s="32" t="s">
        <v>30</v>
      </c>
      <c r="Q14" s="32" t="s">
        <v>31</v>
      </c>
      <c r="R14" s="35"/>
      <c r="S14" s="1"/>
      <c r="T14" s="1"/>
      <c r="AP14" s="1"/>
    </row>
    <row r="15" spans="1:42" ht="15" customHeight="1" x14ac:dyDescent="0.25">
      <c r="A15" s="36" t="s">
        <v>32</v>
      </c>
      <c r="B15" s="36" t="s">
        <v>33</v>
      </c>
      <c r="C15" s="37" t="s">
        <v>34</v>
      </c>
      <c r="D15" s="37"/>
      <c r="E15" s="37" t="s">
        <v>35</v>
      </c>
      <c r="F15" s="38" t="s">
        <v>36</v>
      </c>
      <c r="G15" s="38" t="s">
        <v>37</v>
      </c>
      <c r="H15" s="37">
        <v>5</v>
      </c>
      <c r="I15" s="39" t="s">
        <v>38</v>
      </c>
      <c r="J15" s="39">
        <v>2.6</v>
      </c>
      <c r="K15" s="39">
        <v>3</v>
      </c>
      <c r="L15" s="39">
        <v>3</v>
      </c>
      <c r="M15" s="37" t="s">
        <v>39</v>
      </c>
      <c r="N15" s="37" t="s">
        <v>39</v>
      </c>
      <c r="O15" s="37">
        <v>30</v>
      </c>
      <c r="P15" s="37">
        <f>L15</f>
        <v>3</v>
      </c>
      <c r="Q15" s="40" t="str">
        <f>IF(LEFT(P15,1)="&lt;",IF(O15&gt;=VALUE(RIGHT(L15,LEN(L15)-1)),"Yes","No"),IF(OR(O15&gt;=P15,P15="-"),"Yes","No"))</f>
        <v>Yes</v>
      </c>
      <c r="U15" s="41"/>
      <c r="V15" s="42"/>
      <c r="W15" s="42"/>
      <c r="X15" s="42"/>
      <c r="Y15" s="42"/>
    </row>
    <row r="16" spans="1:42" ht="15" customHeight="1" x14ac:dyDescent="0.25">
      <c r="A16" s="36" t="s">
        <v>40</v>
      </c>
      <c r="B16" s="36" t="s">
        <v>41</v>
      </c>
      <c r="C16" s="37" t="s">
        <v>42</v>
      </c>
      <c r="D16" s="37"/>
      <c r="E16" s="37" t="s">
        <v>43</v>
      </c>
      <c r="F16" s="38" t="s">
        <v>36</v>
      </c>
      <c r="G16" s="38" t="s">
        <v>37</v>
      </c>
      <c r="H16" s="37">
        <v>5</v>
      </c>
      <c r="I16" s="43" t="s">
        <v>38</v>
      </c>
      <c r="J16" s="39">
        <v>3.6</v>
      </c>
      <c r="K16" s="43" t="s">
        <v>38</v>
      </c>
      <c r="L16" s="43" t="s">
        <v>44</v>
      </c>
      <c r="M16" s="37" t="s">
        <v>39</v>
      </c>
      <c r="N16" s="37" t="s">
        <v>39</v>
      </c>
      <c r="O16" s="37" t="s">
        <v>39</v>
      </c>
      <c r="P16" s="37" t="s">
        <v>39</v>
      </c>
      <c r="Q16" s="40" t="s">
        <v>39</v>
      </c>
      <c r="U16" s="41"/>
      <c r="V16" s="44"/>
      <c r="W16" s="44"/>
      <c r="X16" s="44"/>
      <c r="Y16" s="44"/>
    </row>
    <row r="17" spans="1:25" ht="15" customHeight="1" x14ac:dyDescent="0.25">
      <c r="A17" s="36" t="s">
        <v>45</v>
      </c>
      <c r="B17" s="36" t="s">
        <v>46</v>
      </c>
      <c r="C17" s="37" t="s">
        <v>34</v>
      </c>
      <c r="D17" s="37"/>
      <c r="E17" s="37" t="s">
        <v>35</v>
      </c>
      <c r="F17" s="38" t="s">
        <v>36</v>
      </c>
      <c r="G17" s="38" t="s">
        <v>37</v>
      </c>
      <c r="H17" s="37">
        <v>5</v>
      </c>
      <c r="I17" s="45" t="s">
        <v>47</v>
      </c>
      <c r="J17" s="45">
        <v>8.2000000000000003E-2</v>
      </c>
      <c r="K17" s="45">
        <v>0.08</v>
      </c>
      <c r="L17" s="45">
        <v>0.12</v>
      </c>
      <c r="M17" s="37" t="s">
        <v>39</v>
      </c>
      <c r="N17" s="37" t="s">
        <v>39</v>
      </c>
      <c r="O17" s="37" t="s">
        <v>39</v>
      </c>
      <c r="P17" s="37" t="s">
        <v>39</v>
      </c>
      <c r="Q17" s="40" t="s">
        <v>39</v>
      </c>
      <c r="U17" s="41"/>
      <c r="V17" s="46"/>
      <c r="W17" s="46"/>
      <c r="X17" s="46"/>
      <c r="Y17" s="46"/>
    </row>
    <row r="18" spans="1:25" ht="15" customHeight="1" x14ac:dyDescent="0.25">
      <c r="A18" s="36" t="s">
        <v>48</v>
      </c>
      <c r="B18" s="36" t="s">
        <v>49</v>
      </c>
      <c r="C18" s="37" t="s">
        <v>34</v>
      </c>
      <c r="D18" s="37"/>
      <c r="E18" s="37" t="s">
        <v>35</v>
      </c>
      <c r="F18" s="38" t="s">
        <v>36</v>
      </c>
      <c r="G18" s="38" t="s">
        <v>37</v>
      </c>
      <c r="H18" s="37">
        <v>5</v>
      </c>
      <c r="I18" s="45">
        <v>1.68</v>
      </c>
      <c r="J18" s="45">
        <v>2.5339999999999998</v>
      </c>
      <c r="K18" s="45">
        <v>2</v>
      </c>
      <c r="L18" s="45">
        <v>3.9</v>
      </c>
      <c r="M18" s="37" t="s">
        <v>39</v>
      </c>
      <c r="N18" s="37" t="s">
        <v>39</v>
      </c>
      <c r="O18" s="37" t="s">
        <v>39</v>
      </c>
      <c r="P18" s="37" t="s">
        <v>39</v>
      </c>
      <c r="Q18" s="40" t="s">
        <v>39</v>
      </c>
      <c r="U18" s="41"/>
      <c r="V18" s="46"/>
      <c r="W18" s="46"/>
      <c r="X18" s="46"/>
      <c r="Y18" s="46"/>
    </row>
    <row r="19" spans="1:25" ht="15" customHeight="1" x14ac:dyDescent="0.25">
      <c r="A19" s="36" t="s">
        <v>50</v>
      </c>
      <c r="B19" s="36" t="s">
        <v>51</v>
      </c>
      <c r="C19" s="37" t="s">
        <v>34</v>
      </c>
      <c r="D19" s="37"/>
      <c r="E19" s="37" t="s">
        <v>35</v>
      </c>
      <c r="F19" s="38" t="s">
        <v>36</v>
      </c>
      <c r="G19" s="38" t="s">
        <v>37</v>
      </c>
      <c r="H19" s="37">
        <v>5</v>
      </c>
      <c r="I19" s="45">
        <v>2.68</v>
      </c>
      <c r="J19" s="45">
        <v>3.5339999999999998</v>
      </c>
      <c r="K19" s="45">
        <v>2.9</v>
      </c>
      <c r="L19" s="45">
        <v>4.9000000000000004</v>
      </c>
      <c r="M19" s="37" t="s">
        <v>39</v>
      </c>
      <c r="N19" s="37" t="s">
        <v>39</v>
      </c>
      <c r="O19" s="37" t="s">
        <v>39</v>
      </c>
      <c r="P19" s="37" t="s">
        <v>39</v>
      </c>
      <c r="Q19" s="40" t="s">
        <v>39</v>
      </c>
      <c r="U19" s="41"/>
      <c r="V19" s="46"/>
      <c r="W19" s="46"/>
      <c r="X19" s="46"/>
      <c r="Y19" s="46"/>
    </row>
    <row r="20" spans="1:25" ht="15" customHeight="1" x14ac:dyDescent="0.25">
      <c r="A20" s="36" t="s">
        <v>52</v>
      </c>
      <c r="B20" s="36" t="s">
        <v>53</v>
      </c>
      <c r="C20" s="37" t="s">
        <v>34</v>
      </c>
      <c r="D20" s="37"/>
      <c r="E20" s="37" t="s">
        <v>35</v>
      </c>
      <c r="F20" s="38" t="s">
        <v>54</v>
      </c>
      <c r="G20" s="38" t="s">
        <v>55</v>
      </c>
      <c r="H20" s="37">
        <v>2</v>
      </c>
      <c r="I20" s="47" t="s">
        <v>38</v>
      </c>
      <c r="J20" s="47" t="s">
        <v>38</v>
      </c>
      <c r="K20" s="47" t="s">
        <v>38</v>
      </c>
      <c r="L20" s="47" t="s">
        <v>38</v>
      </c>
      <c r="M20" s="37" t="s">
        <v>39</v>
      </c>
      <c r="N20" s="37" t="s">
        <v>39</v>
      </c>
      <c r="O20" s="37" t="s">
        <v>39</v>
      </c>
      <c r="P20" s="37" t="s">
        <v>39</v>
      </c>
      <c r="Q20" s="40" t="s">
        <v>39</v>
      </c>
      <c r="U20" s="41"/>
      <c r="V20" s="48"/>
      <c r="W20" s="48"/>
      <c r="X20" s="48"/>
      <c r="Y20" s="48"/>
    </row>
    <row r="21" spans="1:25" ht="15" customHeight="1" x14ac:dyDescent="0.25">
      <c r="A21" s="36" t="s">
        <v>56</v>
      </c>
      <c r="B21" s="36" t="s">
        <v>57</v>
      </c>
      <c r="C21" s="37" t="s">
        <v>34</v>
      </c>
      <c r="D21" s="37"/>
      <c r="E21" s="37" t="s">
        <v>35</v>
      </c>
      <c r="F21" s="38" t="s">
        <v>36</v>
      </c>
      <c r="G21" s="38" t="s">
        <v>37</v>
      </c>
      <c r="H21" s="37">
        <v>5</v>
      </c>
      <c r="I21" s="45">
        <v>0.28000000000000003</v>
      </c>
      <c r="J21" s="45">
        <v>0.42399999999999999</v>
      </c>
      <c r="K21" s="45">
        <v>0.39</v>
      </c>
      <c r="L21" s="45">
        <v>0.67</v>
      </c>
      <c r="M21" s="37" t="s">
        <v>39</v>
      </c>
      <c r="N21" s="37" t="s">
        <v>39</v>
      </c>
      <c r="O21" s="37" t="s">
        <v>39</v>
      </c>
      <c r="P21" s="37" t="s">
        <v>39</v>
      </c>
      <c r="Q21" s="40" t="s">
        <v>39</v>
      </c>
      <c r="U21" s="41"/>
      <c r="V21" s="46"/>
      <c r="W21" s="46"/>
      <c r="X21" s="46"/>
      <c r="Y21" s="46"/>
    </row>
    <row r="22" spans="1:25" ht="15" customHeight="1" x14ac:dyDescent="0.25">
      <c r="A22" s="36" t="s">
        <v>58</v>
      </c>
      <c r="B22" s="49" t="s">
        <v>59</v>
      </c>
      <c r="C22" s="37" t="s">
        <v>34</v>
      </c>
      <c r="D22" s="37"/>
      <c r="E22" s="37" t="s">
        <v>35</v>
      </c>
      <c r="F22" s="38" t="s">
        <v>36</v>
      </c>
      <c r="G22" s="38" t="s">
        <v>37</v>
      </c>
      <c r="H22" s="37">
        <v>5</v>
      </c>
      <c r="I22" s="39">
        <v>3</v>
      </c>
      <c r="J22" s="39">
        <v>3.8</v>
      </c>
      <c r="K22" s="39">
        <v>4</v>
      </c>
      <c r="L22" s="39">
        <v>4</v>
      </c>
      <c r="M22" s="37" t="s">
        <v>39</v>
      </c>
      <c r="N22" s="37" t="s">
        <v>39</v>
      </c>
      <c r="O22" s="37">
        <v>30</v>
      </c>
      <c r="P22" s="37">
        <f>L22</f>
        <v>4</v>
      </c>
      <c r="Q22" s="40" t="str">
        <f>IF(LEFT(P22,1)="&lt;",IF(O22&gt;=VALUE(RIGHT(L22,LEN(L22)-1)),"Yes","No"),IF(OR(O22&gt;=P22,P22="-"),"Yes","No"))</f>
        <v>Yes</v>
      </c>
      <c r="U22" s="41"/>
      <c r="V22" s="48"/>
      <c r="W22" s="44"/>
      <c r="X22" s="44"/>
      <c r="Y22" s="48"/>
    </row>
    <row r="23" spans="1:25" ht="15" customHeight="1" x14ac:dyDescent="0.25">
      <c r="A23" s="36" t="s">
        <v>60</v>
      </c>
      <c r="B23" s="36" t="s">
        <v>60</v>
      </c>
      <c r="C23" s="38" t="s">
        <v>60</v>
      </c>
      <c r="D23" s="38"/>
      <c r="E23" s="37" t="s">
        <v>60</v>
      </c>
      <c r="F23" s="38" t="s">
        <v>36</v>
      </c>
      <c r="G23" s="38" t="s">
        <v>37</v>
      </c>
      <c r="H23" s="37">
        <v>5</v>
      </c>
      <c r="I23" s="45">
        <v>7.35</v>
      </c>
      <c r="J23" s="45">
        <v>7.4240000000000004</v>
      </c>
      <c r="K23" s="45">
        <v>7.43</v>
      </c>
      <c r="L23" s="45">
        <v>7.48</v>
      </c>
      <c r="M23" s="37" t="s">
        <v>39</v>
      </c>
      <c r="N23" s="37" t="s">
        <v>39</v>
      </c>
      <c r="O23" s="50" t="s">
        <v>61</v>
      </c>
      <c r="P23" s="51" t="str">
        <f>TEXT(I23,"0.00")&amp;" - "&amp;TEXT(L23,"0.00")</f>
        <v>7.35 - 7.48</v>
      </c>
      <c r="Q23" s="40" t="str">
        <f>IF(AND(I23&gt;=6.5,L23&lt;=8.5),"Yes","No")</f>
        <v>Yes</v>
      </c>
      <c r="U23" s="41"/>
      <c r="V23" s="46"/>
      <c r="W23" s="46"/>
      <c r="X23" s="46"/>
      <c r="Y23" s="46"/>
    </row>
    <row r="26" spans="1:25" x14ac:dyDescent="0.25">
      <c r="B26" s="52"/>
    </row>
    <row r="27" spans="1:25" x14ac:dyDescent="0.25">
      <c r="A27" s="10" t="s">
        <v>62</v>
      </c>
      <c r="B27" s="10"/>
      <c r="C27" s="11" t="s">
        <v>63</v>
      </c>
      <c r="D27" s="12"/>
      <c r="E27" s="12"/>
      <c r="F27" s="13"/>
      <c r="G27" s="13"/>
      <c r="H27" s="13"/>
      <c r="I27" s="13"/>
      <c r="J27" s="13"/>
      <c r="K27" s="14"/>
      <c r="L27" s="14"/>
      <c r="M27" s="14"/>
      <c r="N27" s="14"/>
      <c r="O27" s="14"/>
      <c r="P27" s="14"/>
      <c r="Q27" s="53"/>
    </row>
    <row r="28" spans="1:25" x14ac:dyDescent="0.25">
      <c r="A28" s="17" t="s">
        <v>64</v>
      </c>
      <c r="B28" s="17"/>
      <c r="C28" s="17"/>
      <c r="D28" s="18"/>
      <c r="E28" s="18"/>
      <c r="F28" s="18"/>
      <c r="G28" s="18"/>
      <c r="H28" s="18"/>
      <c r="I28" s="18"/>
      <c r="J28" s="18"/>
      <c r="K28" s="19"/>
      <c r="L28" s="19"/>
      <c r="M28" s="19"/>
      <c r="N28" s="19"/>
      <c r="O28" s="19"/>
      <c r="P28" s="19"/>
      <c r="Q28" s="54"/>
    </row>
    <row r="29" spans="1:25" ht="12.75" customHeight="1" x14ac:dyDescent="0.25">
      <c r="A29" s="10"/>
      <c r="B29" s="10"/>
      <c r="C29" s="20"/>
      <c r="D29" s="20"/>
      <c r="E29" s="20"/>
      <c r="F29" s="20"/>
      <c r="G29" s="20"/>
      <c r="H29" s="21" t="s">
        <v>12</v>
      </c>
      <c r="I29" s="22" t="s">
        <v>13</v>
      </c>
      <c r="J29" s="23"/>
      <c r="K29" s="23"/>
      <c r="L29" s="24"/>
      <c r="M29" s="24"/>
      <c r="N29" s="24"/>
      <c r="O29" s="24"/>
      <c r="P29" s="24"/>
      <c r="Q29" s="24"/>
    </row>
    <row r="30" spans="1:25" x14ac:dyDescent="0.25">
      <c r="A30" s="17"/>
      <c r="B30" s="17"/>
      <c r="C30" s="25"/>
      <c r="D30" s="25"/>
      <c r="E30" s="25"/>
      <c r="F30" s="25"/>
      <c r="G30" s="25"/>
      <c r="H30" s="26"/>
      <c r="I30" s="27" t="s">
        <v>14</v>
      </c>
      <c r="J30" s="28"/>
      <c r="K30" s="28"/>
      <c r="L30" s="29"/>
      <c r="M30" s="29"/>
      <c r="N30" s="29"/>
      <c r="O30" s="29"/>
      <c r="P30" s="29"/>
      <c r="Q30" s="30"/>
    </row>
    <row r="31" spans="1:25" x14ac:dyDescent="0.25">
      <c r="A31" s="17"/>
      <c r="B31" s="17"/>
      <c r="C31" s="25" t="s">
        <v>15</v>
      </c>
      <c r="D31" s="17"/>
      <c r="E31" s="17"/>
      <c r="F31" s="17" t="s">
        <v>16</v>
      </c>
      <c r="G31" s="17"/>
      <c r="H31" s="26"/>
      <c r="I31" s="20"/>
      <c r="J31" s="31" t="s">
        <v>17</v>
      </c>
      <c r="K31" s="10" t="s">
        <v>18</v>
      </c>
      <c r="L31" s="20"/>
      <c r="M31" s="10" t="s">
        <v>19</v>
      </c>
      <c r="N31" s="10" t="s">
        <v>20</v>
      </c>
      <c r="O31" s="10" t="s">
        <v>21</v>
      </c>
      <c r="P31" s="10" t="s">
        <v>21</v>
      </c>
      <c r="Q31" s="10" t="s">
        <v>22</v>
      </c>
    </row>
    <row r="32" spans="1:25" x14ac:dyDescent="0.25">
      <c r="A32" s="32" t="s">
        <v>23</v>
      </c>
      <c r="B32" s="32"/>
      <c r="C32" s="33" t="s">
        <v>24</v>
      </c>
      <c r="D32" s="32"/>
      <c r="E32" s="32"/>
      <c r="F32" s="32" t="s">
        <v>25</v>
      </c>
      <c r="G32" s="32"/>
      <c r="H32" s="34"/>
      <c r="I32" s="33" t="s">
        <v>26</v>
      </c>
      <c r="J32" s="33" t="s">
        <v>27</v>
      </c>
      <c r="K32" s="33" t="s">
        <v>27</v>
      </c>
      <c r="L32" s="33" t="s">
        <v>28</v>
      </c>
      <c r="M32" s="32" t="s">
        <v>29</v>
      </c>
      <c r="N32" s="32" t="s">
        <v>30</v>
      </c>
      <c r="O32" s="32" t="s">
        <v>29</v>
      </c>
      <c r="P32" s="32" t="s">
        <v>30</v>
      </c>
      <c r="Q32" s="32" t="s">
        <v>31</v>
      </c>
    </row>
    <row r="33" spans="1:17" ht="15" customHeight="1" x14ac:dyDescent="0.25">
      <c r="A33" s="36" t="s">
        <v>32</v>
      </c>
      <c r="B33" s="36" t="s">
        <v>33</v>
      </c>
      <c r="C33" s="37" t="s">
        <v>34</v>
      </c>
      <c r="D33" s="37"/>
      <c r="E33" s="37" t="s">
        <v>35</v>
      </c>
      <c r="F33" s="38" t="s">
        <v>65</v>
      </c>
      <c r="G33" s="38"/>
      <c r="H33" s="37" t="s">
        <v>66</v>
      </c>
      <c r="I33" s="37" t="s">
        <v>66</v>
      </c>
      <c r="J33" s="37" t="s">
        <v>66</v>
      </c>
      <c r="K33" s="37" t="s">
        <v>66</v>
      </c>
      <c r="L33" s="37" t="s">
        <v>66</v>
      </c>
      <c r="M33" s="38" t="s">
        <v>39</v>
      </c>
      <c r="N33" s="38" t="s">
        <v>39</v>
      </c>
      <c r="O33" s="38" t="s">
        <v>39</v>
      </c>
      <c r="P33" s="38" t="s">
        <v>39</v>
      </c>
      <c r="Q33" s="55" t="s">
        <v>39</v>
      </c>
    </row>
    <row r="34" spans="1:17" ht="15" customHeight="1" x14ac:dyDescent="0.25">
      <c r="A34" s="36" t="s">
        <v>45</v>
      </c>
      <c r="B34" s="36" t="s">
        <v>46</v>
      </c>
      <c r="C34" s="37" t="s">
        <v>34</v>
      </c>
      <c r="D34" s="37"/>
      <c r="E34" s="37" t="s">
        <v>35</v>
      </c>
      <c r="F34" s="38" t="s">
        <v>65</v>
      </c>
      <c r="G34" s="38"/>
      <c r="H34" s="37" t="s">
        <v>66</v>
      </c>
      <c r="I34" s="56" t="s">
        <v>66</v>
      </c>
      <c r="J34" s="56" t="s">
        <v>66</v>
      </c>
      <c r="K34" s="56" t="s">
        <v>66</v>
      </c>
      <c r="L34" s="56" t="s">
        <v>66</v>
      </c>
      <c r="M34" s="38" t="s">
        <v>39</v>
      </c>
      <c r="N34" s="38" t="s">
        <v>39</v>
      </c>
      <c r="O34" s="38" t="s">
        <v>39</v>
      </c>
      <c r="P34" s="38" t="s">
        <v>39</v>
      </c>
      <c r="Q34" s="55" t="s">
        <v>39</v>
      </c>
    </row>
    <row r="35" spans="1:17" ht="15" customHeight="1" x14ac:dyDescent="0.25">
      <c r="A35" s="36" t="s">
        <v>48</v>
      </c>
      <c r="B35" s="36" t="s">
        <v>49</v>
      </c>
      <c r="C35" s="37" t="s">
        <v>34</v>
      </c>
      <c r="D35" s="37"/>
      <c r="E35" s="37" t="s">
        <v>35</v>
      </c>
      <c r="F35" s="38" t="s">
        <v>65</v>
      </c>
      <c r="G35" s="38"/>
      <c r="H35" s="37" t="s">
        <v>66</v>
      </c>
      <c r="I35" s="37" t="s">
        <v>66</v>
      </c>
      <c r="J35" s="37" t="s">
        <v>66</v>
      </c>
      <c r="K35" s="37" t="s">
        <v>66</v>
      </c>
      <c r="L35" s="37" t="s">
        <v>66</v>
      </c>
      <c r="M35" s="38" t="s">
        <v>39</v>
      </c>
      <c r="N35" s="38" t="s">
        <v>39</v>
      </c>
      <c r="O35" s="38" t="s">
        <v>39</v>
      </c>
      <c r="P35" s="38" t="s">
        <v>39</v>
      </c>
      <c r="Q35" s="55" t="s">
        <v>39</v>
      </c>
    </row>
    <row r="36" spans="1:17" ht="15" customHeight="1" x14ac:dyDescent="0.25">
      <c r="A36" s="36" t="s">
        <v>50</v>
      </c>
      <c r="B36" s="36" t="s">
        <v>51</v>
      </c>
      <c r="C36" s="37" t="s">
        <v>34</v>
      </c>
      <c r="D36" s="37"/>
      <c r="E36" s="37" t="s">
        <v>35</v>
      </c>
      <c r="F36" s="38" t="s">
        <v>65</v>
      </c>
      <c r="G36" s="38"/>
      <c r="H36" s="37" t="s">
        <v>66</v>
      </c>
      <c r="I36" s="37" t="s">
        <v>66</v>
      </c>
      <c r="J36" s="37" t="s">
        <v>66</v>
      </c>
      <c r="K36" s="37" t="s">
        <v>66</v>
      </c>
      <c r="L36" s="37" t="s">
        <v>66</v>
      </c>
      <c r="M36" s="38" t="s">
        <v>39</v>
      </c>
      <c r="N36" s="38" t="s">
        <v>39</v>
      </c>
      <c r="O36" s="38" t="s">
        <v>39</v>
      </c>
      <c r="P36" s="38" t="s">
        <v>39</v>
      </c>
      <c r="Q36" s="55" t="s">
        <v>39</v>
      </c>
    </row>
    <row r="37" spans="1:17" ht="15" customHeight="1" x14ac:dyDescent="0.25">
      <c r="A37" s="36" t="s">
        <v>52</v>
      </c>
      <c r="B37" s="36" t="s">
        <v>53</v>
      </c>
      <c r="C37" s="37" t="s">
        <v>34</v>
      </c>
      <c r="D37" s="37"/>
      <c r="E37" s="37" t="s">
        <v>35</v>
      </c>
      <c r="F37" s="38" t="s">
        <v>65</v>
      </c>
      <c r="G37" s="38"/>
      <c r="H37" s="37" t="s">
        <v>66</v>
      </c>
      <c r="I37" s="37" t="s">
        <v>66</v>
      </c>
      <c r="J37" s="37" t="s">
        <v>66</v>
      </c>
      <c r="K37" s="37" t="s">
        <v>66</v>
      </c>
      <c r="L37" s="37" t="s">
        <v>66</v>
      </c>
      <c r="M37" s="38" t="s">
        <v>39</v>
      </c>
      <c r="N37" s="38" t="s">
        <v>39</v>
      </c>
      <c r="O37" s="38" t="s">
        <v>39</v>
      </c>
      <c r="P37" s="38" t="s">
        <v>39</v>
      </c>
      <c r="Q37" s="55" t="s">
        <v>39</v>
      </c>
    </row>
    <row r="38" spans="1:17" ht="15" customHeight="1" x14ac:dyDescent="0.25">
      <c r="A38" s="36" t="s">
        <v>56</v>
      </c>
      <c r="B38" s="36" t="s">
        <v>57</v>
      </c>
      <c r="C38" s="37" t="s">
        <v>34</v>
      </c>
      <c r="D38" s="37"/>
      <c r="E38" s="37" t="s">
        <v>35</v>
      </c>
      <c r="F38" s="38" t="s">
        <v>65</v>
      </c>
      <c r="G38" s="38"/>
      <c r="H38" s="37" t="s">
        <v>66</v>
      </c>
      <c r="I38" s="37" t="s">
        <v>66</v>
      </c>
      <c r="J38" s="37" t="s">
        <v>66</v>
      </c>
      <c r="K38" s="37" t="s">
        <v>66</v>
      </c>
      <c r="L38" s="37" t="s">
        <v>66</v>
      </c>
      <c r="M38" s="38" t="s">
        <v>39</v>
      </c>
      <c r="N38" s="38" t="s">
        <v>39</v>
      </c>
      <c r="O38" s="38" t="s">
        <v>39</v>
      </c>
      <c r="P38" s="38" t="s">
        <v>39</v>
      </c>
      <c r="Q38" s="55" t="s">
        <v>39</v>
      </c>
    </row>
    <row r="39" spans="1:17" ht="15" customHeight="1" x14ac:dyDescent="0.25">
      <c r="A39" s="36" t="s">
        <v>58</v>
      </c>
      <c r="B39" s="36" t="s">
        <v>59</v>
      </c>
      <c r="C39" s="37" t="s">
        <v>34</v>
      </c>
      <c r="D39" s="37"/>
      <c r="E39" s="37" t="s">
        <v>35</v>
      </c>
      <c r="F39" s="38" t="s">
        <v>65</v>
      </c>
      <c r="G39" s="38"/>
      <c r="H39" s="37" t="s">
        <v>66</v>
      </c>
      <c r="I39" s="37" t="s">
        <v>66</v>
      </c>
      <c r="J39" s="37" t="s">
        <v>66</v>
      </c>
      <c r="K39" s="37" t="s">
        <v>66</v>
      </c>
      <c r="L39" s="37" t="s">
        <v>66</v>
      </c>
      <c r="M39" s="38" t="s">
        <v>39</v>
      </c>
      <c r="N39" s="38" t="s">
        <v>39</v>
      </c>
      <c r="O39" s="38" t="s">
        <v>39</v>
      </c>
      <c r="P39" s="38" t="s">
        <v>39</v>
      </c>
      <c r="Q39" s="55" t="s">
        <v>39</v>
      </c>
    </row>
    <row r="40" spans="1:17" ht="15" customHeight="1" x14ac:dyDescent="0.25">
      <c r="A40" s="36" t="s">
        <v>60</v>
      </c>
      <c r="B40" s="36" t="s">
        <v>60</v>
      </c>
      <c r="C40" s="38" t="s">
        <v>60</v>
      </c>
      <c r="D40" s="38"/>
      <c r="E40" s="37" t="s">
        <v>60</v>
      </c>
      <c r="F40" s="38" t="s">
        <v>65</v>
      </c>
      <c r="G40" s="38"/>
      <c r="H40" s="37" t="s">
        <v>66</v>
      </c>
      <c r="I40" s="37" t="s">
        <v>66</v>
      </c>
      <c r="J40" s="37" t="s">
        <v>66</v>
      </c>
      <c r="K40" s="37" t="s">
        <v>66</v>
      </c>
      <c r="L40" s="37" t="s">
        <v>66</v>
      </c>
      <c r="M40" s="38" t="s">
        <v>39</v>
      </c>
      <c r="N40" s="38" t="s">
        <v>39</v>
      </c>
      <c r="O40" s="38" t="s">
        <v>39</v>
      </c>
      <c r="P40" s="38" t="s">
        <v>39</v>
      </c>
      <c r="Q40" s="55" t="s">
        <v>39</v>
      </c>
    </row>
    <row r="41" spans="1:17" x14ac:dyDescent="0.25">
      <c r="A41" s="57" t="s">
        <v>67</v>
      </c>
    </row>
    <row r="42" spans="1:17" x14ac:dyDescent="0.25">
      <c r="A42" s="58" t="s">
        <v>68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</row>
    <row r="43" spans="1:17" x14ac:dyDescent="0.2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</row>
    <row r="44" spans="1:17" x14ac:dyDescent="0.2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</row>
    <row r="45" spans="1:17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</row>
    <row r="46" spans="1:17" x14ac:dyDescent="0.25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</row>
    <row r="47" spans="1:17" x14ac:dyDescent="0.25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</row>
    <row r="48" spans="1:17" ht="15.6" x14ac:dyDescent="0.3">
      <c r="A48" s="9" t="s">
        <v>69</v>
      </c>
      <c r="E48" s="59">
        <v>54</v>
      </c>
      <c r="K48" s="60"/>
      <c r="L48" s="60"/>
    </row>
    <row r="49" spans="1:15" ht="12.75" customHeight="1" x14ac:dyDescent="0.25">
      <c r="A49" s="61" t="s">
        <v>13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</row>
    <row r="50" spans="1:15" x14ac:dyDescent="0.25">
      <c r="A50" s="61" t="s">
        <v>14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</row>
    <row r="51" spans="1:15" x14ac:dyDescent="0.25">
      <c r="A51" s="63" t="s">
        <v>70</v>
      </c>
      <c r="B51" s="64"/>
      <c r="C51" s="64"/>
      <c r="D51" s="65"/>
      <c r="E51" s="25" t="s">
        <v>71</v>
      </c>
      <c r="F51" s="25" t="s">
        <v>15</v>
      </c>
      <c r="G51" s="17"/>
      <c r="H51" s="17" t="s">
        <v>16</v>
      </c>
      <c r="I51" s="66" t="s">
        <v>72</v>
      </c>
      <c r="J51" s="67"/>
      <c r="K51" s="68" t="s">
        <v>73</v>
      </c>
      <c r="L51" s="68" t="s">
        <v>17</v>
      </c>
      <c r="M51" s="69" t="s">
        <v>28</v>
      </c>
      <c r="N51" s="70" t="s">
        <v>74</v>
      </c>
      <c r="O51" s="71" t="s">
        <v>75</v>
      </c>
    </row>
    <row r="52" spans="1:15" x14ac:dyDescent="0.25">
      <c r="A52" s="72"/>
      <c r="B52" s="73"/>
      <c r="C52" s="73"/>
      <c r="D52" s="74"/>
      <c r="E52" s="33"/>
      <c r="F52" s="33" t="s">
        <v>24</v>
      </c>
      <c r="G52" s="32"/>
      <c r="H52" s="32" t="s">
        <v>25</v>
      </c>
      <c r="I52" s="66"/>
      <c r="J52" s="67"/>
      <c r="K52" s="68"/>
      <c r="L52" s="68"/>
      <c r="M52" s="69"/>
      <c r="N52" s="75" t="s">
        <v>29</v>
      </c>
      <c r="O52" s="76"/>
    </row>
    <row r="53" spans="1:15" ht="12.75" customHeight="1" x14ac:dyDescent="0.25">
      <c r="A53" s="77" t="s">
        <v>76</v>
      </c>
      <c r="B53" s="78"/>
      <c r="C53" s="79"/>
      <c r="D53" s="79">
        <v>0</v>
      </c>
      <c r="E53" s="80">
        <v>7</v>
      </c>
      <c r="F53" s="37" t="s">
        <v>77</v>
      </c>
      <c r="G53" s="81">
        <v>0</v>
      </c>
      <c r="H53" s="37" t="s">
        <v>78</v>
      </c>
      <c r="I53" s="82">
        <v>30</v>
      </c>
      <c r="J53" s="83"/>
      <c r="K53" s="84">
        <v>0</v>
      </c>
      <c r="L53" s="84">
        <v>0</v>
      </c>
      <c r="M53" s="84">
        <v>0</v>
      </c>
      <c r="N53" s="85" t="s">
        <v>39</v>
      </c>
      <c r="O53" s="40" t="s">
        <v>39</v>
      </c>
    </row>
    <row r="54" spans="1:15" ht="12.75" customHeight="1" x14ac:dyDescent="0.25">
      <c r="A54" s="77" t="s">
        <v>79</v>
      </c>
      <c r="B54" s="78"/>
      <c r="C54" s="79"/>
      <c r="D54" s="79">
        <v>0</v>
      </c>
      <c r="E54" s="80">
        <v>3</v>
      </c>
      <c r="F54" s="37" t="s">
        <v>77</v>
      </c>
      <c r="G54" s="81">
        <v>12958</v>
      </c>
      <c r="H54" s="37" t="s">
        <v>78</v>
      </c>
      <c r="I54" s="82">
        <v>30</v>
      </c>
      <c r="J54" s="83"/>
      <c r="K54" s="84">
        <v>4343</v>
      </c>
      <c r="L54" s="84">
        <v>5296.9333333333334</v>
      </c>
      <c r="M54" s="84">
        <v>7283</v>
      </c>
      <c r="N54" s="85">
        <v>90000</v>
      </c>
      <c r="O54" s="40" t="str">
        <f>IF(M54&lt;=N54,"Yes","No")</f>
        <v>Yes</v>
      </c>
    </row>
    <row r="55" spans="1:15" x14ac:dyDescent="0.25">
      <c r="K55" s="86"/>
    </row>
    <row r="57" spans="1:15" x14ac:dyDescent="0.25">
      <c r="A57" s="57"/>
    </row>
    <row r="75" spans="2:2" x14ac:dyDescent="0.25">
      <c r="B75" s="1" t="s">
        <v>80</v>
      </c>
    </row>
    <row r="94" spans="2:2" x14ac:dyDescent="0.25">
      <c r="B94" s="1" t="s">
        <v>80</v>
      </c>
    </row>
    <row r="109" spans="1:1" x14ac:dyDescent="0.25">
      <c r="A109" s="1" t="s">
        <v>81</v>
      </c>
    </row>
    <row r="110" spans="1:1" x14ac:dyDescent="0.25">
      <c r="A110" s="1" t="s">
        <v>82</v>
      </c>
    </row>
    <row r="111" spans="1:1" x14ac:dyDescent="0.25">
      <c r="A111" s="1" t="s">
        <v>83</v>
      </c>
    </row>
    <row r="354" spans="14:14" x14ac:dyDescent="0.25">
      <c r="N354" s="85">
        <v>15500</v>
      </c>
    </row>
    <row r="355" spans="14:14" x14ac:dyDescent="0.25">
      <c r="N355" s="85" t="s">
        <v>39</v>
      </c>
    </row>
    <row r="356" spans="14:14" x14ac:dyDescent="0.25">
      <c r="N356" s="85" t="s">
        <v>39</v>
      </c>
    </row>
  </sheetData>
  <protectedRanges>
    <protectedRange password="F31C" sqref="K3:L3 I4:I5 L4:L5" name="Logo"/>
    <protectedRange password="F31C" sqref="Q1:Q7" name="Logo_1"/>
  </protectedRanges>
  <mergeCells count="17">
    <mergeCell ref="I53:J53"/>
    <mergeCell ref="I54:J54"/>
    <mergeCell ref="A42:Q47"/>
    <mergeCell ref="A49:O49"/>
    <mergeCell ref="A50:O50"/>
    <mergeCell ref="A51:C52"/>
    <mergeCell ref="I51:J52"/>
    <mergeCell ref="K51:K52"/>
    <mergeCell ref="L51:L52"/>
    <mergeCell ref="M51:M52"/>
    <mergeCell ref="O51:O52"/>
    <mergeCell ref="H11:H14"/>
    <mergeCell ref="I11:Q11"/>
    <mergeCell ref="I12:Q12"/>
    <mergeCell ref="H29:H32"/>
    <mergeCell ref="I29:Q29"/>
    <mergeCell ref="I30:Q30"/>
  </mergeCells>
  <conditionalFormatting sqref="I21 I23">
    <cfRule type="expression" dxfId="7" priority="1">
      <formula>OR($L21&lt;$I21,$J21&lt;$I21,$K21&lt;$I21)</formula>
    </cfRule>
    <cfRule type="expression" dxfId="6" priority="6">
      <formula>AND($H21=1,OR($I21&lt;&gt;$J21,$I21&lt;&gt;$K21,$I21&lt;&gt;$L21))</formula>
    </cfRule>
  </conditionalFormatting>
  <conditionalFormatting sqref="J21 J23">
    <cfRule type="expression" dxfId="5" priority="5">
      <formula>AND($H21=1,OR($K21&lt;&gt;$J21,$I21&lt;&gt;$K21,$K21&lt;&gt;$L21))</formula>
    </cfRule>
  </conditionalFormatting>
  <conditionalFormatting sqref="K21 K23">
    <cfRule type="expression" dxfId="4" priority="4">
      <formula>AND($H21=1,OR($K21&lt;&gt;$I21,$J21&lt;&gt;$K21,$K21&lt;&gt;$L21))</formula>
    </cfRule>
  </conditionalFormatting>
  <conditionalFormatting sqref="L21 L23">
    <cfRule type="expression" dxfId="3" priority="2">
      <formula>OR($I21&gt;$L21,$J21&gt;$L21,$K21&gt;$L21)</formula>
    </cfRule>
    <cfRule type="expression" dxfId="2" priority="3">
      <formula>AND($H21=1,OR($L21&lt;&gt;$J21,$I21&lt;&gt;$L21,$K21&lt;&gt;$L21))</formula>
    </cfRule>
  </conditionalFormatting>
  <conditionalFormatting sqref="Q33:Q40">
    <cfRule type="containsText" dxfId="1" priority="7" operator="containsText" text="Yes">
      <formula>NOT(ISERROR(SEARCH("Yes",Q33)))</formula>
    </cfRule>
    <cfRule type="containsText" dxfId="0" priority="8" operator="containsText" text="No">
      <formula>NOT(ISERROR(SEARCH("No",Q33)))</formula>
    </cfRule>
  </conditionalFormatting>
  <pageMargins left="0.70866141732283472" right="0.31496062992125984" top="0.74803149606299213" bottom="0.74803149606299213" header="0.31496062992125984" footer="0.31496062992125984"/>
  <pageSetup paperSize="9" scale="59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Raymond Terrace</vt:lpstr>
      <vt:lpstr>'Raymond Terrace'!Print_Area</vt:lpstr>
    </vt:vector>
  </TitlesOfParts>
  <Company>HWC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Mullins</dc:creator>
  <cp:lastModifiedBy>Leanne Mullins</cp:lastModifiedBy>
  <dcterms:created xsi:type="dcterms:W3CDTF">2026-10-22T04:41:25Z</dcterms:created>
  <dcterms:modified xsi:type="dcterms:W3CDTF">2026-10-22T04:42:06Z</dcterms:modified>
</cp:coreProperties>
</file>