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Raymond Terrace" sheetId="1" r:id="rId1"/>
  </sheets>
  <definedNames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N54" i="1" s="1"/>
  <c r="L53" i="1"/>
  <c r="P23" i="1"/>
  <c r="O23" i="1"/>
  <c r="O22" i="1"/>
  <c r="P22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<sst xmlns="http://schemas.openxmlformats.org/spreadsheetml/2006/main" count="310" uniqueCount="85">
  <si>
    <t>RAYMOND TERRACE WASTEWATER TREATMENT WORKS - MONTHLY POLLUTION MONITORING SUMMARY - AUGUST 2020</t>
  </si>
  <si>
    <t>Environment Protection Licence No. 217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</si>
  <si>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</si>
  <si>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</si>
  <si>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</si>
  <si>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</si>
  <si>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</si>
  <si>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</si>
  <si>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</si>
  <si>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</si>
  <si>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</si>
  <si>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</si>
  <si>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</si>
  <si>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</si>
  <si>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</si>
  <si>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</si>
  <si>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</si>
  <si>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</si>
  <si>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</si>
  <si>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</si>
  <si>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</si>
  <si>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</si>
  <si>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</si>
  <si>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</si>
  <si>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</si>
  <si>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</si>
  <si>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</si>
  <si>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</si>
  <si>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</si>
  <si>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</si>
  <si>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</si>
  <si>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</si>
  <si>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</si>
  <si>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</si>
  <si>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</si>
  <si>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</si>
  <si>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</si>
  <si>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</si>
  <si>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</si>
  <si>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</si>
  <si>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</si>
  <si>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</si>
  <si>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</si>
  <si>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</si>
  <si>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&lt;1</t>
  </si>
  <si>
    <t>Nitrogen (ammonia)</t>
  </si>
  <si>
    <t>Ammonia</t>
  </si>
  <si>
    <t>&lt;0.05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</si>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</sst>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1300-00000B04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O111"/>
  <sheetViews>
    <sheetView tabSelected="1" zoomScale="80" zoomScaleNormal="80" zoomScaleSheetLayoutView="80" workbookViewId="0">
      <selection activeCell="A57" sqref="A57:E57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08984375" customWidth="1"/>
    <col min="6" max="6" width="20.36328125" hidden="1" customWidth="1"/>
    <col min="7" max="7" width="23.90625" customWidth="1"/>
    <col min="8" max="8" width="13.6328125" customWidth="1"/>
    <col min="9" max="9" width="12.08984375" customWidth="1"/>
    <col min="10" max="11" width="13.632812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>
        <v>2.75</v>
      </c>
      <c r="J15" s="46">
        <v>3</v>
      </c>
      <c r="K15" s="46">
        <v>4</v>
      </c>
      <c r="L15" s="45" t="s">
        <v>39</v>
      </c>
      <c r="M15" s="45" t="s">
        <v>39</v>
      </c>
      <c r="N15" s="45">
        <v>30</v>
      </c>
      <c r="O15" s="45">
        <f>K15</f>
        <v>4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6">
        <v>4</v>
      </c>
      <c r="H16" s="46" t="s">
        <v>44</v>
      </c>
      <c r="I16" s="46">
        <v>30.5</v>
      </c>
      <c r="J16" s="46">
        <v>5.5</v>
      </c>
      <c r="K16" s="46">
        <v>110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45</v>
      </c>
      <c r="B17" s="51" t="s">
        <v>46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 t="s">
        <v>47</v>
      </c>
      <c r="I17" s="52">
        <v>0.32250000000000001</v>
      </c>
      <c r="J17" s="52">
        <v>0.31</v>
      </c>
      <c r="K17" s="52">
        <v>0.62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48</v>
      </c>
      <c r="B18" s="42" t="s">
        <v>49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4">
        <v>0.35</v>
      </c>
      <c r="I18" s="55">
        <v>1.2075</v>
      </c>
      <c r="J18" s="55">
        <v>1.19</v>
      </c>
      <c r="K18" s="55">
        <v>2.1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6"/>
      <c r="V18" s="56"/>
      <c r="W18" s="56"/>
      <c r="X18" s="56"/>
      <c r="Y18" s="49"/>
    </row>
    <row r="19" spans="1:25" ht="15" customHeight="1" x14ac:dyDescent="0.25">
      <c r="A19" s="42" t="s">
        <v>50</v>
      </c>
      <c r="B19" s="42" t="s">
        <v>51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5">
        <v>1.48</v>
      </c>
      <c r="I19" s="55">
        <v>2.3075000000000001</v>
      </c>
      <c r="J19" s="55">
        <v>2.375</v>
      </c>
      <c r="K19" s="55">
        <v>3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6"/>
      <c r="V19" s="56"/>
      <c r="W19" s="56"/>
      <c r="X19" s="56"/>
      <c r="Y19" s="49"/>
    </row>
    <row r="20" spans="1:25" ht="15" customHeight="1" x14ac:dyDescent="0.25">
      <c r="A20" s="51" t="s">
        <v>52</v>
      </c>
      <c r="B20" s="51" t="s">
        <v>53</v>
      </c>
      <c r="C20" s="43" t="s">
        <v>34</v>
      </c>
      <c r="D20" s="43" t="s">
        <v>35</v>
      </c>
      <c r="E20" s="57" t="s">
        <v>54</v>
      </c>
      <c r="F20" s="57" t="s">
        <v>55</v>
      </c>
      <c r="G20" s="45">
        <v>2</v>
      </c>
      <c r="H20" s="46" t="s">
        <v>38</v>
      </c>
      <c r="I20" s="46">
        <v>4.5</v>
      </c>
      <c r="J20" s="46">
        <v>4.5</v>
      </c>
      <c r="K20" s="46">
        <v>7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8"/>
      <c r="V20" s="58"/>
      <c r="W20" s="58"/>
      <c r="X20" s="58"/>
      <c r="Y20" s="49"/>
    </row>
    <row r="21" spans="1:25" ht="15" customHeight="1" x14ac:dyDescent="0.25">
      <c r="A21" s="51" t="s">
        <v>56</v>
      </c>
      <c r="B21" s="42" t="s">
        <v>57</v>
      </c>
      <c r="C21" s="43" t="s">
        <v>34</v>
      </c>
      <c r="D21" s="43" t="s">
        <v>35</v>
      </c>
      <c r="E21" s="57" t="s">
        <v>36</v>
      </c>
      <c r="F21" s="57" t="s">
        <v>37</v>
      </c>
      <c r="G21" s="45">
        <v>4</v>
      </c>
      <c r="H21" s="52">
        <v>0.12</v>
      </c>
      <c r="I21" s="54">
        <v>0.1525</v>
      </c>
      <c r="J21" s="54">
        <v>0.14000000000000001</v>
      </c>
      <c r="K21" s="54">
        <v>0.21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3"/>
      <c r="V21" s="56"/>
      <c r="W21" s="56"/>
      <c r="X21" s="56"/>
      <c r="Y21" s="49"/>
    </row>
    <row r="22" spans="1:25" ht="15" customHeight="1" x14ac:dyDescent="0.25">
      <c r="A22" s="51" t="s">
        <v>58</v>
      </c>
      <c r="B22" s="59" t="s">
        <v>59</v>
      </c>
      <c r="C22" s="43" t="s">
        <v>34</v>
      </c>
      <c r="D22" s="43" t="s">
        <v>35</v>
      </c>
      <c r="E22" s="57" t="s">
        <v>36</v>
      </c>
      <c r="F22" s="57" t="s">
        <v>37</v>
      </c>
      <c r="G22" s="45">
        <v>4</v>
      </c>
      <c r="H22" s="46" t="s">
        <v>44</v>
      </c>
      <c r="I22" s="46">
        <v>4.75</v>
      </c>
      <c r="J22" s="46">
        <v>4.5</v>
      </c>
      <c r="K22" s="46">
        <v>9</v>
      </c>
      <c r="L22" s="45" t="s">
        <v>39</v>
      </c>
      <c r="M22" s="45" t="s">
        <v>39</v>
      </c>
      <c r="N22" s="60">
        <v>30</v>
      </c>
      <c r="O22" s="45">
        <f>K22</f>
        <v>9</v>
      </c>
      <c r="P22" s="45" t="str">
        <f>IF(LEFT(O22,1)="&lt;",IF(N22&gt;=VALUE(RIGHT(K22,LEN(K22)-1)),"Yes","No"),IF(OR(N22&gt;=O22,O22="-"),"Yes","No"))</f>
        <v>Yes</v>
      </c>
      <c r="T22" s="47"/>
      <c r="U22" s="58"/>
      <c r="V22" s="61"/>
      <c r="W22" s="61"/>
      <c r="X22" s="58"/>
      <c r="Y22" s="49"/>
    </row>
    <row r="23" spans="1:25" ht="15" customHeight="1" x14ac:dyDescent="0.25">
      <c r="A23" s="51" t="s">
        <v>60</v>
      </c>
      <c r="B23" s="51" t="s">
        <v>60</v>
      </c>
      <c r="C23" s="62" t="s">
        <v>60</v>
      </c>
      <c r="D23" s="45" t="s">
        <v>60</v>
      </c>
      <c r="E23" s="57" t="s">
        <v>36</v>
      </c>
      <c r="F23" s="57" t="s">
        <v>37</v>
      </c>
      <c r="G23" s="45">
        <v>4</v>
      </c>
      <c r="H23" s="54">
        <v>7.21</v>
      </c>
      <c r="I23" s="54">
        <v>7.35</v>
      </c>
      <c r="J23" s="54">
        <v>7.34</v>
      </c>
      <c r="K23" s="54">
        <v>7.51</v>
      </c>
      <c r="L23" s="45" t="s">
        <v>39</v>
      </c>
      <c r="M23" s="45" t="s">
        <v>39</v>
      </c>
      <c r="N23" s="63" t="s">
        <v>61</v>
      </c>
      <c r="O23" s="64" t="str">
        <f>TEXT(H23,"0.00")&amp;" - "&amp;TEXT(K23,"0.00")</f>
        <v>7.21 - 7.51</v>
      </c>
      <c r="P23" s="45" t="str">
        <f>IF(AND(H23&gt;=6.5,K23&lt;=8.5),"Yes","No")</f>
        <v>Yes</v>
      </c>
      <c r="T23" s="47"/>
      <c r="U23" s="56"/>
      <c r="V23" s="56"/>
      <c r="W23" s="56"/>
      <c r="X23" s="56"/>
      <c r="Y23" s="49"/>
    </row>
    <row r="24" spans="1:25" x14ac:dyDescent="0.25">
      <c r="E24" s="4"/>
      <c r="F24" s="4"/>
      <c r="G24" s="4"/>
      <c r="H24" s="4"/>
      <c r="I24" s="4"/>
      <c r="J24" s="4"/>
      <c r="K24" s="65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6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62</v>
      </c>
      <c r="B27" s="13"/>
      <c r="C27" s="14" t="s">
        <v>63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7"/>
      <c r="T27" s="49"/>
      <c r="U27" s="49"/>
      <c r="V27" s="49"/>
      <c r="W27" s="49"/>
      <c r="X27" s="49"/>
      <c r="Y27" s="49"/>
    </row>
    <row r="28" spans="1:25" ht="13" x14ac:dyDescent="0.3">
      <c r="A28" s="20" t="s">
        <v>64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8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65</v>
      </c>
      <c r="H29" s="27" t="s">
        <v>13</v>
      </c>
      <c r="I29" s="28"/>
      <c r="J29" s="28"/>
      <c r="K29" s="29"/>
      <c r="L29" s="29"/>
      <c r="M29" s="29"/>
      <c r="N29" s="29"/>
      <c r="O29" s="29"/>
      <c r="P29" s="69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66</v>
      </c>
      <c r="F33" s="44"/>
      <c r="G33" s="45" t="s">
        <v>67</v>
      </c>
      <c r="H33" s="46" t="s">
        <v>67</v>
      </c>
      <c r="I33" s="46" t="s">
        <v>67</v>
      </c>
      <c r="J33" s="46" t="s">
        <v>67</v>
      </c>
      <c r="K33" s="46" t="s">
        <v>67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45</v>
      </c>
      <c r="B34" s="51" t="s">
        <v>46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70" t="s">
        <v>67</v>
      </c>
      <c r="I34" s="70" t="s">
        <v>67</v>
      </c>
      <c r="J34" s="70" t="s">
        <v>67</v>
      </c>
      <c r="K34" s="70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70" t="s">
        <v>67</v>
      </c>
      <c r="I35" s="70" t="s">
        <v>67</v>
      </c>
      <c r="J35" s="70" t="s">
        <v>67</v>
      </c>
      <c r="K35" s="70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50</v>
      </c>
      <c r="B36" s="42" t="s">
        <v>51</v>
      </c>
      <c r="C36" s="45" t="s">
        <v>34</v>
      </c>
      <c r="D36" s="45" t="s">
        <v>35</v>
      </c>
      <c r="E36" s="44" t="s">
        <v>66</v>
      </c>
      <c r="F36" s="44"/>
      <c r="G36" s="45" t="s">
        <v>67</v>
      </c>
      <c r="H36" s="70" t="s">
        <v>67</v>
      </c>
      <c r="I36" s="70" t="s">
        <v>67</v>
      </c>
      <c r="J36" s="70" t="s">
        <v>67</v>
      </c>
      <c r="K36" s="70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52</v>
      </c>
      <c r="B37" s="51" t="s">
        <v>53</v>
      </c>
      <c r="C37" s="43" t="s">
        <v>34</v>
      </c>
      <c r="D37" s="43" t="s">
        <v>35</v>
      </c>
      <c r="E37" s="44" t="s">
        <v>66</v>
      </c>
      <c r="F37" s="44"/>
      <c r="G37" s="45" t="s">
        <v>67</v>
      </c>
      <c r="H37" s="46" t="s">
        <v>67</v>
      </c>
      <c r="I37" s="46" t="s">
        <v>67</v>
      </c>
      <c r="J37" s="46" t="s">
        <v>67</v>
      </c>
      <c r="K37" s="46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56</v>
      </c>
      <c r="B38" s="42" t="s">
        <v>57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70" t="s">
        <v>67</v>
      </c>
      <c r="I38" s="70" t="s">
        <v>67</v>
      </c>
      <c r="J38" s="70" t="s">
        <v>67</v>
      </c>
      <c r="K38" s="70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58</v>
      </c>
      <c r="B39" s="42" t="s">
        <v>59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60</v>
      </c>
      <c r="B40" s="51" t="s">
        <v>60</v>
      </c>
      <c r="C40" s="62" t="s">
        <v>60</v>
      </c>
      <c r="D40" s="45" t="s">
        <v>60</v>
      </c>
      <c r="E40" s="44" t="s">
        <v>66</v>
      </c>
      <c r="F40" s="44"/>
      <c r="G40" s="45" t="s">
        <v>67</v>
      </c>
      <c r="H40" s="52" t="s">
        <v>67</v>
      </c>
      <c r="I40" s="52" t="s">
        <v>67</v>
      </c>
      <c r="J40" s="52" t="s">
        <v>67</v>
      </c>
      <c r="K40" s="52" t="s">
        <v>67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A41" s="71" t="s">
        <v>68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2" t="s">
        <v>69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U42" s="5"/>
    </row>
    <row r="43" spans="1:2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U43" s="5"/>
    </row>
    <row r="44" spans="1:2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U44" s="5"/>
    </row>
    <row r="45" spans="1:2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U45" s="5"/>
    </row>
    <row r="46" spans="1:2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U46" s="5"/>
    </row>
    <row r="47" spans="1:2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21" ht="15.5" x14ac:dyDescent="0.35">
      <c r="A48" s="12" t="s">
        <v>70</v>
      </c>
      <c r="D48" s="73">
        <v>50</v>
      </c>
      <c r="G48" s="74"/>
      <c r="J48" s="75"/>
      <c r="K48" s="75"/>
      <c r="L48" s="4"/>
      <c r="M48" s="4"/>
      <c r="N48" s="4"/>
      <c r="O48" s="4"/>
      <c r="P48" s="4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2" t="s">
        <v>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78" t="s">
        <v>71</v>
      </c>
      <c r="B51" s="79"/>
      <c r="C51" s="79"/>
      <c r="D51" s="30" t="s">
        <v>72</v>
      </c>
      <c r="E51" s="30" t="s">
        <v>15</v>
      </c>
      <c r="F51" s="20"/>
      <c r="G51" s="20" t="s">
        <v>16</v>
      </c>
      <c r="H51" s="80" t="s">
        <v>73</v>
      </c>
      <c r="I51" s="81"/>
      <c r="J51" s="82" t="s">
        <v>74</v>
      </c>
      <c r="K51" s="82" t="s">
        <v>17</v>
      </c>
      <c r="L51" s="83" t="s">
        <v>28</v>
      </c>
      <c r="M51" s="84" t="s">
        <v>75</v>
      </c>
      <c r="N51" s="85" t="s">
        <v>76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77</v>
      </c>
      <c r="B53" s="91"/>
      <c r="C53" s="92"/>
      <c r="D53" s="93">
        <v>7</v>
      </c>
      <c r="E53" s="43" t="s">
        <v>78</v>
      </c>
      <c r="F53" s="94">
        <v>0</v>
      </c>
      <c r="G53" s="60" t="s">
        <v>79</v>
      </c>
      <c r="H53" s="95">
        <v>31</v>
      </c>
      <c r="I53" s="96"/>
      <c r="J53" s="97">
        <v>0</v>
      </c>
      <c r="K53" s="97">
        <v>0</v>
      </c>
      <c r="L53" s="98">
        <f>F53*1000</f>
        <v>0</v>
      </c>
      <c r="M53" s="98" t="s">
        <v>39</v>
      </c>
      <c r="N53" s="98" t="s">
        <v>39</v>
      </c>
    </row>
    <row r="54" spans="1:14" s="100" customFormat="1" ht="12.75" customHeight="1" x14ac:dyDescent="0.25">
      <c r="A54" s="90" t="s">
        <v>80</v>
      </c>
      <c r="B54" s="91"/>
      <c r="C54" s="92"/>
      <c r="D54" s="93">
        <v>3</v>
      </c>
      <c r="E54" s="43" t="s">
        <v>78</v>
      </c>
      <c r="F54" s="94">
        <v>12958</v>
      </c>
      <c r="G54" s="60" t="s">
        <v>79</v>
      </c>
      <c r="H54" s="95">
        <v>31</v>
      </c>
      <c r="I54" s="96"/>
      <c r="J54" s="99">
        <v>5539</v>
      </c>
      <c r="K54" s="99">
        <v>8693</v>
      </c>
      <c r="L54" s="98">
        <f>F54</f>
        <v>12958</v>
      </c>
      <c r="M54" s="98">
        <v>90000</v>
      </c>
      <c r="N54" s="98" t="str">
        <f>IF(L54&lt;=M54,"Yes","No")</f>
        <v>Yes</v>
      </c>
    </row>
    <row r="55" spans="1:14" x14ac:dyDescent="0.25">
      <c r="J55" s="101"/>
    </row>
    <row r="57" spans="1:14" x14ac:dyDescent="0.25">
      <c r="A57" s="71"/>
    </row>
    <row r="75" spans="2:2" x14ac:dyDescent="0.25">
      <c r="B75" t="s">
        <v>81</v>
      </c>
    </row>
    <row r="94" spans="2:2" x14ac:dyDescent="0.25">
      <c r="B94" t="s">
        <v>81</v>
      </c>
    </row>
    <row r="109" spans="1:1" x14ac:dyDescent="0.25">
      <c r="A109" t="s">
        <v>82</v>
      </c>
    </row>
    <row r="110" spans="1:1" x14ac:dyDescent="0.25">
      <c r="A110" t="s">
        <v>83</v>
      </c>
    </row>
    <row r="111" spans="1:1" x14ac:dyDescent="0.25">
      <c r="A111" t="s">
        <v>84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2020-09-18T06:58:06Z</dcterms:created>
  <dcterms:modified xsi:type="dcterms:W3CDTF">2020-09-18T06:58:21Z</dcterms:modified>
</cp:coreProperties>
</file>